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2"/>
  </bookViews>
  <sheets>
    <sheet name="Warm" sheetId="1" r:id="rId1"/>
    <sheet name="kalt" sheetId="2" r:id="rId2"/>
    <sheet name="Warm 2X" sheetId="3" r:id="rId3"/>
  </sheets>
  <definedNames/>
  <calcPr fullCalcOnLoad="1"/>
</workbook>
</file>

<file path=xl/sharedStrings.xml><?xml version="1.0" encoding="utf-8"?>
<sst xmlns="http://schemas.openxmlformats.org/spreadsheetml/2006/main" count="73" uniqueCount="23">
  <si>
    <t>Rundkopf-Nieten</t>
  </si>
  <si>
    <t>Kaltnieten</t>
  </si>
  <si>
    <t>l</t>
  </si>
  <si>
    <t>=</t>
  </si>
  <si>
    <t>((t+t)x1,1)</t>
  </si>
  <si>
    <t>+</t>
  </si>
  <si>
    <t>1,3xd</t>
  </si>
  <si>
    <t>Durchmesser</t>
  </si>
  <si>
    <t>d</t>
  </si>
  <si>
    <t>Flach</t>
  </si>
  <si>
    <t>t1</t>
  </si>
  <si>
    <t>t2</t>
  </si>
  <si>
    <t>Warmnieten</t>
  </si>
  <si>
    <t>1,5xd</t>
  </si>
  <si>
    <t>Nietdurchmesser</t>
  </si>
  <si>
    <t>Klemmlänge</t>
  </si>
  <si>
    <t>Nietlänge</t>
  </si>
  <si>
    <t>DIN 660</t>
  </si>
  <si>
    <t>DIN 124</t>
  </si>
  <si>
    <t>(1,5xdx2)</t>
  </si>
  <si>
    <r>
      <t xml:space="preserve">Rundkopf-Nieten </t>
    </r>
    <r>
      <rPr>
        <u val="single"/>
        <sz val="14"/>
        <color indexed="14"/>
        <rFont val="Arial"/>
        <family val="2"/>
      </rPr>
      <t>Kopf 2x</t>
    </r>
  </si>
  <si>
    <t>Kopfdurchmesser</t>
  </si>
  <si>
    <t xml:space="preserve">Kopf tiefe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</si>
</sst>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0"/>
      <color indexed="10"/>
      <name val="Arial"/>
      <family val="2"/>
    </font>
    <font>
      <u val="single"/>
      <sz val="14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0"/>
      <name val="Arial"/>
      <family val="2"/>
    </font>
    <font>
      <u val="single"/>
      <sz val="14"/>
      <color indexed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4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7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workbookViewId="0" topLeftCell="A1">
      <selection activeCell="S20" sqref="S20"/>
    </sheetView>
  </sheetViews>
  <sheetFormatPr defaultColWidth="11.421875" defaultRowHeight="12.75"/>
  <cols>
    <col min="2" max="2" width="4.140625" style="0" customWidth="1"/>
    <col min="3" max="3" width="2.7109375" style="0" customWidth="1"/>
    <col min="4" max="4" width="8.8515625" style="0" customWidth="1"/>
    <col min="5" max="5" width="2.421875" style="0" customWidth="1"/>
    <col min="6" max="6" width="3.140625" style="0" customWidth="1"/>
    <col min="7" max="7" width="0.85546875" style="0" customWidth="1"/>
    <col min="8" max="8" width="5.8515625" style="0" customWidth="1"/>
    <col min="10" max="10" width="5.00390625" style="0" customWidth="1"/>
    <col min="11" max="11" width="7.7109375" style="0" customWidth="1"/>
    <col min="12" max="12" width="8.140625" style="0" customWidth="1"/>
    <col min="13" max="13" width="5.8515625" style="0" customWidth="1"/>
    <col min="14" max="14" width="7.00390625" style="0" customWidth="1"/>
    <col min="15" max="15" width="2.7109375" style="0" customWidth="1"/>
    <col min="16" max="16" width="9.7109375" style="0" customWidth="1"/>
    <col min="17" max="17" width="13.00390625" style="0" customWidth="1"/>
    <col min="18" max="18" width="2.57421875" style="0" customWidth="1"/>
    <col min="19" max="19" width="2.28125" style="0" customWidth="1"/>
    <col min="20" max="20" width="8.7109375" style="0" customWidth="1"/>
    <col min="21" max="21" width="1.7109375" style="0" customWidth="1"/>
    <col min="22" max="22" width="5.00390625" style="0" customWidth="1"/>
    <col min="23" max="23" width="2.00390625" style="0" customWidth="1"/>
    <col min="24" max="24" width="1.8515625" style="0" customWidth="1"/>
    <col min="25" max="25" width="6.28125" style="0" customWidth="1"/>
    <col min="26" max="26" width="7.7109375" style="0" customWidth="1"/>
    <col min="27" max="27" width="5.28125" style="0" customWidth="1"/>
    <col min="28" max="28" width="7.57421875" style="0" customWidth="1"/>
    <col min="29" max="29" width="7.140625" style="0" customWidth="1"/>
    <col min="30" max="30" width="5.57421875" style="0" customWidth="1"/>
    <col min="31" max="31" width="2.140625" style="0" customWidth="1"/>
  </cols>
  <sheetData>
    <row r="2" spans="2:10" ht="18">
      <c r="B2" s="3" t="s">
        <v>0</v>
      </c>
      <c r="I2" s="16" t="s">
        <v>12</v>
      </c>
      <c r="J2" s="4"/>
    </row>
    <row r="3" spans="11:16" ht="12.75">
      <c r="K3" s="12"/>
      <c r="L3" s="12" t="s">
        <v>17</v>
      </c>
      <c r="M3" s="12"/>
      <c r="N3" s="12"/>
      <c r="P3" s="14" t="s">
        <v>18</v>
      </c>
    </row>
    <row r="4" spans="8:16" ht="12.75">
      <c r="H4" s="10" t="s">
        <v>14</v>
      </c>
      <c r="I4" s="11"/>
      <c r="J4" s="11"/>
      <c r="K4" s="20">
        <v>4</v>
      </c>
      <c r="L4" s="20">
        <v>5</v>
      </c>
      <c r="M4" s="20">
        <v>6</v>
      </c>
      <c r="N4" s="20">
        <v>8</v>
      </c>
      <c r="O4" s="21"/>
      <c r="P4" s="22">
        <v>10</v>
      </c>
    </row>
    <row r="5" spans="11:16" ht="12.75">
      <c r="K5" s="23"/>
      <c r="L5" s="23"/>
      <c r="M5" s="23"/>
      <c r="N5" s="23"/>
      <c r="O5" s="23"/>
      <c r="P5" s="23"/>
    </row>
    <row r="6" spans="1:16" ht="12.75">
      <c r="A6" t="s">
        <v>7</v>
      </c>
      <c r="B6" s="1" t="s">
        <v>8</v>
      </c>
      <c r="C6" t="s">
        <v>3</v>
      </c>
      <c r="D6" s="13">
        <v>8</v>
      </c>
      <c r="E6" s="15"/>
      <c r="I6" s="17" t="s">
        <v>15</v>
      </c>
      <c r="K6" s="24"/>
      <c r="L6" s="25" t="s">
        <v>16</v>
      </c>
      <c r="M6" s="25"/>
      <c r="N6" s="25"/>
      <c r="O6" s="25"/>
      <c r="P6" s="26"/>
    </row>
    <row r="7" spans="9:16" ht="12.75">
      <c r="I7" s="6"/>
      <c r="K7" s="27"/>
      <c r="L7" s="28"/>
      <c r="M7" s="28"/>
      <c r="N7" s="28"/>
      <c r="O7" s="28"/>
      <c r="P7" s="29"/>
    </row>
    <row r="8" spans="9:16" ht="12.75">
      <c r="I8" s="18">
        <v>5</v>
      </c>
      <c r="K8" s="8">
        <f>(I8*1.1)+$K$4*1.5</f>
        <v>11.5</v>
      </c>
      <c r="L8" s="8">
        <f>(I8*1.1)+$L$4*1.5</f>
        <v>13</v>
      </c>
      <c r="M8" s="8">
        <f>(I8*1.1)+$M$4*1.5</f>
        <v>14.5</v>
      </c>
      <c r="N8" s="8">
        <f>(I8*1.1)+$N$4*1.5</f>
        <v>17.5</v>
      </c>
      <c r="O8" s="8"/>
      <c r="P8" s="8">
        <f>(I8*1.1)+$P$4*1.5</f>
        <v>20.5</v>
      </c>
    </row>
    <row r="9" spans="4:16" ht="12.75">
      <c r="D9" t="s">
        <v>15</v>
      </c>
      <c r="I9" s="18">
        <v>6</v>
      </c>
      <c r="K9" s="8">
        <f>(I9*1.1)+$K$4*1.5</f>
        <v>12.600000000000001</v>
      </c>
      <c r="L9" s="7">
        <f>(I9*1.1)+$L$4*1.5</f>
        <v>14.100000000000001</v>
      </c>
      <c r="M9" s="7">
        <f>(I9*1.1)+$M$4*1.5</f>
        <v>15.600000000000001</v>
      </c>
      <c r="N9" s="7">
        <f>(I9*1.1)+$N$4*1.5</f>
        <v>18.6</v>
      </c>
      <c r="O9" s="7"/>
      <c r="P9" s="7">
        <f>(I9*1.1)+$P$4*1.5</f>
        <v>21.6</v>
      </c>
    </row>
    <row r="10" spans="1:16" ht="12.75">
      <c r="A10" t="s">
        <v>9</v>
      </c>
      <c r="B10" s="1" t="s">
        <v>10</v>
      </c>
      <c r="C10" t="s">
        <v>3</v>
      </c>
      <c r="D10" s="5">
        <v>6</v>
      </c>
      <c r="I10" s="18">
        <v>7</v>
      </c>
      <c r="K10" s="8">
        <f>(I10*1.1)+$K$4*1.5</f>
        <v>13.700000000000001</v>
      </c>
      <c r="L10" s="9">
        <f>(I10*1.1)+$L$4*1.5</f>
        <v>15.200000000000001</v>
      </c>
      <c r="M10" s="9">
        <f>(I10*1.1)+$M$4*1.5</f>
        <v>16.700000000000003</v>
      </c>
      <c r="N10" s="9">
        <f>(I10*1.1)+$N$4*1.5</f>
        <v>19.700000000000003</v>
      </c>
      <c r="O10" s="9"/>
      <c r="P10" s="9">
        <f>(I10*1.1)+$P$4*1.5</f>
        <v>22.700000000000003</v>
      </c>
    </row>
    <row r="11" spans="1:16" ht="12.75">
      <c r="A11" t="s">
        <v>9</v>
      </c>
      <c r="B11" s="1" t="s">
        <v>11</v>
      </c>
      <c r="C11" t="s">
        <v>3</v>
      </c>
      <c r="D11" s="5">
        <v>6</v>
      </c>
      <c r="I11" s="18">
        <v>8</v>
      </c>
      <c r="K11" s="8">
        <f>(I11*1.1)+$K$4*1.5</f>
        <v>14.8</v>
      </c>
      <c r="L11" s="7">
        <f>(I11*1.1)+$L$4*1.5</f>
        <v>16.3</v>
      </c>
      <c r="M11" s="7">
        <f>(I11*1.1)+$M$4*1.5</f>
        <v>17.8</v>
      </c>
      <c r="N11" s="7">
        <f>(I11*1.1)+$N$4*1.5</f>
        <v>20.8</v>
      </c>
      <c r="O11" s="7"/>
      <c r="P11" s="7">
        <f>(I11*1.1)+$P$4*1.5</f>
        <v>23.8</v>
      </c>
    </row>
    <row r="12" spans="9:16" ht="12.75">
      <c r="I12" s="18">
        <v>9</v>
      </c>
      <c r="K12" s="8">
        <f>(I12*1.1)+$K$4*1.5</f>
        <v>15.9</v>
      </c>
      <c r="L12" s="9">
        <f>(I12*1.1)+$L$4*1.5</f>
        <v>17.4</v>
      </c>
      <c r="M12" s="9">
        <f>(I12*1.1)+$M$4*1.5</f>
        <v>18.9</v>
      </c>
      <c r="N12" s="9">
        <f>(I12*1.1)+$N$4*1.5</f>
        <v>21.9</v>
      </c>
      <c r="O12" s="9"/>
      <c r="P12" s="9">
        <f>(I12*1.1)+$P$4*1.5</f>
        <v>24.9</v>
      </c>
    </row>
    <row r="13" spans="9:16" ht="12.75">
      <c r="I13" s="18">
        <v>10</v>
      </c>
      <c r="K13" s="8">
        <f>(I13*1.1)+$K$4*1.5</f>
        <v>17</v>
      </c>
      <c r="L13" s="7">
        <f>(I13*1.1)+$L$4*1.5</f>
        <v>18.5</v>
      </c>
      <c r="M13" s="7">
        <f>(I13*1.1)+$M$4*1.5</f>
        <v>20</v>
      </c>
      <c r="N13" s="7">
        <f>(I13*1.1)+$N$4*1.5</f>
        <v>23</v>
      </c>
      <c r="O13" s="7"/>
      <c r="P13" s="7">
        <f>(I13*1.1)+$P$4*1.5</f>
        <v>26</v>
      </c>
    </row>
    <row r="14" spans="1:16" ht="15.75">
      <c r="A14" s="16" t="s">
        <v>12</v>
      </c>
      <c r="I14" s="18">
        <v>11</v>
      </c>
      <c r="K14" s="8">
        <f>(I14*1.1)+$K$4*1.5</f>
        <v>18.1</v>
      </c>
      <c r="L14" s="9">
        <f>(I14*1.1)+$L$4*1.5</f>
        <v>19.6</v>
      </c>
      <c r="M14" s="9">
        <f>(I14*1.1)+$M$4*1.5</f>
        <v>21.1</v>
      </c>
      <c r="N14" s="9">
        <f>(I14*1.1)+$N$4*1.5</f>
        <v>24.1</v>
      </c>
      <c r="O14" s="9"/>
      <c r="P14" s="9">
        <f>(I14*1.1)+$P$4*1.5</f>
        <v>27.1</v>
      </c>
    </row>
    <row r="15" spans="2:16" ht="12.75">
      <c r="B15" s="1" t="s">
        <v>2</v>
      </c>
      <c r="C15" t="s">
        <v>3</v>
      </c>
      <c r="D15" t="s">
        <v>4</v>
      </c>
      <c r="E15" t="s">
        <v>5</v>
      </c>
      <c r="F15" t="s">
        <v>13</v>
      </c>
      <c r="I15" s="18">
        <v>12</v>
      </c>
      <c r="K15" s="8">
        <f>(I15*1.1)+$K$4*1.5</f>
        <v>19.200000000000003</v>
      </c>
      <c r="L15" s="7">
        <f>(I15*1.1)+$L$4*1.5</f>
        <v>20.700000000000003</v>
      </c>
      <c r="M15" s="7">
        <f>(I15*1.1)+$M$4*1.5</f>
        <v>22.200000000000003</v>
      </c>
      <c r="N15" s="7">
        <f>(I15*1.1)+$N$4*1.5</f>
        <v>25.200000000000003</v>
      </c>
      <c r="O15" s="7"/>
      <c r="P15" s="7">
        <f>(I15*1.1)+$P$4*1.5</f>
        <v>28.200000000000003</v>
      </c>
    </row>
    <row r="16" spans="9:16" ht="12.75">
      <c r="I16" s="18">
        <v>13</v>
      </c>
      <c r="K16" s="8">
        <f>(I16*1.1)+$K$4*1.5</f>
        <v>20.3</v>
      </c>
      <c r="L16" s="9">
        <f>(I16*1.1)+$L$4*1.5</f>
        <v>21.8</v>
      </c>
      <c r="M16" s="9">
        <f>(I16*1.1)+$M$4*1.5</f>
        <v>23.3</v>
      </c>
      <c r="N16" s="9">
        <f>(I16*1.1)+$N$4*1.5</f>
        <v>26.3</v>
      </c>
      <c r="O16" s="9"/>
      <c r="P16" s="9">
        <f>(I16*1.1)+$P$4*1.5</f>
        <v>29.3</v>
      </c>
    </row>
    <row r="17" spans="2:16" ht="12.75">
      <c r="B17" s="1" t="s">
        <v>2</v>
      </c>
      <c r="C17" t="s">
        <v>3</v>
      </c>
      <c r="D17">
        <f>((D10+D11)*1.1)</f>
        <v>13.200000000000001</v>
      </c>
      <c r="E17" t="s">
        <v>5</v>
      </c>
      <c r="F17">
        <f>D6*1.5</f>
        <v>12</v>
      </c>
      <c r="I17" s="18">
        <v>14</v>
      </c>
      <c r="K17" s="8">
        <f>(I17*1.1)+$K$4*1.5</f>
        <v>21.400000000000002</v>
      </c>
      <c r="L17" s="7">
        <f>(I17*1.1)+$L$4*1.5</f>
        <v>22.900000000000002</v>
      </c>
      <c r="M17" s="7">
        <f>(I17*1.1)+$M$4*1.5</f>
        <v>24.400000000000002</v>
      </c>
      <c r="N17" s="7">
        <f>(I17*1.1)+$N$4*1.5</f>
        <v>27.400000000000002</v>
      </c>
      <c r="O17" s="7"/>
      <c r="P17" s="7">
        <f>(I17*1.1)+$P$4*1.5</f>
        <v>30.400000000000002</v>
      </c>
    </row>
    <row r="18" spans="2:16" ht="12.75">
      <c r="B18" s="1"/>
      <c r="I18" s="18">
        <v>15</v>
      </c>
      <c r="K18" s="8">
        <f>(I18*1.1)+$K$4*1.5</f>
        <v>22.5</v>
      </c>
      <c r="L18" s="9">
        <f>(I18*1.1)+$L$4*1.5</f>
        <v>24</v>
      </c>
      <c r="M18" s="9">
        <f>(I18*1.1)+$M$4*1.5</f>
        <v>25.5</v>
      </c>
      <c r="N18" s="9">
        <f>(I18*1.1)+$N$4*1.5</f>
        <v>28.5</v>
      </c>
      <c r="O18" s="9"/>
      <c r="P18" s="9">
        <f>(I18*1.1)+$P$4*1.5</f>
        <v>31.5</v>
      </c>
    </row>
    <row r="19" spans="2:16" ht="13.5" thickBot="1">
      <c r="B19" s="1" t="s">
        <v>2</v>
      </c>
      <c r="C19" t="s">
        <v>3</v>
      </c>
      <c r="D19" s="2">
        <f>D17+F17</f>
        <v>25.200000000000003</v>
      </c>
      <c r="I19" s="18">
        <v>16</v>
      </c>
      <c r="K19" s="8">
        <f>(I19*1.1)+$K$4*1.5</f>
        <v>23.6</v>
      </c>
      <c r="L19" s="7">
        <f>(I19*1.1)+$L$4*1.5</f>
        <v>25.1</v>
      </c>
      <c r="M19" s="7">
        <f>(I19*1.1)+$M$4*1.5</f>
        <v>26.6</v>
      </c>
      <c r="N19" s="7">
        <f>(I19*1.1)+$N$4*1.5</f>
        <v>29.6</v>
      </c>
      <c r="O19" s="7"/>
      <c r="P19" s="7">
        <f>(I19*1.1)+$P$4*1.5</f>
        <v>32.6</v>
      </c>
    </row>
    <row r="20" spans="9:16" ht="13.5" thickTop="1">
      <c r="I20" s="18">
        <v>17</v>
      </c>
      <c r="K20" s="8">
        <f>(I20*1.1)+$K$4*1.5</f>
        <v>24.700000000000003</v>
      </c>
      <c r="L20" s="9">
        <f>(I20*1.1)+$L$4*1.5</f>
        <v>26.200000000000003</v>
      </c>
      <c r="M20" s="9">
        <f>(I20*1.1)+$M$4*1.5</f>
        <v>27.700000000000003</v>
      </c>
      <c r="N20" s="9">
        <f>(I20*1.1)+$N$4*1.5</f>
        <v>30.700000000000003</v>
      </c>
      <c r="O20" s="9"/>
      <c r="P20" s="9">
        <f>(I20*1.1)+$P$4*1.5</f>
        <v>33.7</v>
      </c>
    </row>
    <row r="21" spans="9:16" ht="12.75">
      <c r="I21" s="18">
        <v>18</v>
      </c>
      <c r="K21" s="8">
        <f>(I21*1.1)+$K$4*1.5</f>
        <v>25.8</v>
      </c>
      <c r="L21" s="7">
        <f>(I21*1.1)+$L$4*1.5</f>
        <v>27.3</v>
      </c>
      <c r="M21" s="7">
        <f>(I21*1.1)+$M$4*1.5</f>
        <v>28.8</v>
      </c>
      <c r="N21" s="7">
        <f>(I21*1.1)+$N$4*1.5</f>
        <v>31.8</v>
      </c>
      <c r="O21" s="7"/>
      <c r="P21" s="7">
        <f>(I21*1.1)+$P$4*1.5</f>
        <v>34.8</v>
      </c>
    </row>
    <row r="22" spans="9:16" ht="12.75">
      <c r="I22" s="18">
        <v>19</v>
      </c>
      <c r="K22" s="8">
        <f>(I22*1.1)+$K$4*1.5</f>
        <v>26.900000000000002</v>
      </c>
      <c r="L22" s="9">
        <f>(I22*1.1)+$L$4*1.5</f>
        <v>28.400000000000002</v>
      </c>
      <c r="M22" s="9">
        <f>(I22*1.1)+$M$4*1.5</f>
        <v>29.900000000000002</v>
      </c>
      <c r="N22" s="9">
        <f>(I22*1.1)+$N$4*1.5</f>
        <v>32.900000000000006</v>
      </c>
      <c r="O22" s="9"/>
      <c r="P22" s="9">
        <f>(I22*1.1)+$P$4*1.5</f>
        <v>35.900000000000006</v>
      </c>
    </row>
    <row r="23" spans="9:16" ht="12.75">
      <c r="I23" s="19">
        <v>20</v>
      </c>
      <c r="K23" s="8">
        <f>(I23*1.1)+$K$4*1.5</f>
        <v>28</v>
      </c>
      <c r="L23" s="8">
        <f>(I23*1.1)+$L$4*1.5</f>
        <v>29.5</v>
      </c>
      <c r="M23" s="8">
        <f>(I23*1.1)+$M$4*1.5</f>
        <v>31</v>
      </c>
      <c r="N23" s="8">
        <f>(I23*1.1)+$N$4*1.5</f>
        <v>34</v>
      </c>
      <c r="O23" s="8"/>
      <c r="P23" s="8">
        <f>(I23*1.1)+$P$4*1.5</f>
        <v>37</v>
      </c>
    </row>
  </sheetData>
  <printOptions/>
  <pageMargins left="0.5905511811023623" right="0.1968503937007874" top="0.3937007874015748" bottom="0.3937007874015748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3"/>
  <sheetViews>
    <sheetView workbookViewId="0" topLeftCell="A1">
      <selection activeCell="I32" sqref="I32"/>
    </sheetView>
  </sheetViews>
  <sheetFormatPr defaultColWidth="11.421875" defaultRowHeight="12.75"/>
  <cols>
    <col min="1" max="1" width="11.7109375" style="0" customWidth="1"/>
    <col min="2" max="3" width="1.421875" style="0" customWidth="1"/>
    <col min="4" max="4" width="9.00390625" style="0" customWidth="1"/>
    <col min="5" max="5" width="2.28125" style="0" customWidth="1"/>
    <col min="6" max="6" width="4.8515625" style="0" customWidth="1"/>
    <col min="7" max="7" width="1.1484375" style="0" customWidth="1"/>
    <col min="8" max="8" width="2.28125" style="0" customWidth="1"/>
    <col min="9" max="9" width="10.7109375" style="0" customWidth="1"/>
    <col min="10" max="10" width="2.421875" style="0" customWidth="1"/>
    <col min="11" max="11" width="8.140625" style="0" customWidth="1"/>
    <col min="12" max="12" width="7.8515625" style="0" customWidth="1"/>
    <col min="13" max="13" width="6.57421875" style="0" customWidth="1"/>
    <col min="14" max="14" width="5.57421875" style="0" customWidth="1"/>
    <col min="15" max="15" width="2.28125" style="0" customWidth="1"/>
    <col min="16" max="16" width="7.8515625" style="0" customWidth="1"/>
  </cols>
  <sheetData>
    <row r="2" ht="15.75">
      <c r="I2" s="4" t="s">
        <v>1</v>
      </c>
    </row>
    <row r="3" spans="11:16" ht="12.75">
      <c r="K3" s="12"/>
      <c r="L3" s="12" t="s">
        <v>17</v>
      </c>
      <c r="M3" s="12"/>
      <c r="N3" s="12"/>
      <c r="P3" s="14" t="s">
        <v>18</v>
      </c>
    </row>
    <row r="4" spans="8:16" ht="12.75">
      <c r="H4" s="10" t="s">
        <v>14</v>
      </c>
      <c r="I4" s="11"/>
      <c r="J4" s="11"/>
      <c r="K4" s="20">
        <v>4</v>
      </c>
      <c r="L4" s="20">
        <v>5</v>
      </c>
      <c r="M4" s="20">
        <v>6</v>
      </c>
      <c r="N4" s="20">
        <v>8</v>
      </c>
      <c r="O4" s="21"/>
      <c r="P4" s="22">
        <v>10</v>
      </c>
    </row>
    <row r="5" spans="11:16" ht="12.75">
      <c r="K5" s="23"/>
      <c r="L5" s="23"/>
      <c r="M5" s="23"/>
      <c r="N5" s="23"/>
      <c r="O5" s="23"/>
      <c r="P5" s="23"/>
    </row>
    <row r="6" spans="1:16" ht="15.75">
      <c r="A6" s="4" t="s">
        <v>1</v>
      </c>
      <c r="B6" s="1" t="s">
        <v>2</v>
      </c>
      <c r="C6" t="s">
        <v>3</v>
      </c>
      <c r="D6" t="s">
        <v>4</v>
      </c>
      <c r="E6" t="s">
        <v>5</v>
      </c>
      <c r="F6" t="s">
        <v>6</v>
      </c>
      <c r="I6" s="17" t="s">
        <v>15</v>
      </c>
      <c r="K6" s="24"/>
      <c r="L6" s="25" t="s">
        <v>16</v>
      </c>
      <c r="M6" s="25"/>
      <c r="N6" s="25"/>
      <c r="O6" s="25"/>
      <c r="P6" s="26"/>
    </row>
    <row r="7" spans="9:16" ht="12.75">
      <c r="I7" s="6"/>
      <c r="K7" s="27"/>
      <c r="L7" s="28"/>
      <c r="M7" s="28"/>
      <c r="N7" s="28"/>
      <c r="O7" s="28"/>
      <c r="P7" s="29"/>
    </row>
    <row r="8" spans="2:16" ht="12.75">
      <c r="B8" s="1" t="s">
        <v>2</v>
      </c>
      <c r="C8" t="s">
        <v>3</v>
      </c>
      <c r="D8">
        <f>((Warm!D10+Warm!D11)*1.1)</f>
        <v>13.200000000000001</v>
      </c>
      <c r="E8" t="s">
        <v>5</v>
      </c>
      <c r="F8">
        <f>Warm!D6*1.3</f>
        <v>10.4</v>
      </c>
      <c r="I8" s="18">
        <v>5</v>
      </c>
      <c r="K8" s="8">
        <f>(I8*1.1)+$K$4*1.3</f>
        <v>10.7</v>
      </c>
      <c r="L8" s="8">
        <f>(I8*1.1)+$L$4*1.3</f>
        <v>12</v>
      </c>
      <c r="M8" s="8">
        <f>(I8*1.1)+$M$4*1.3</f>
        <v>13.3</v>
      </c>
      <c r="N8" s="8">
        <f>(I8*1.1)+$N4*1.3</f>
        <v>15.9</v>
      </c>
      <c r="P8" s="8">
        <f>(I8*1.1)+$P4*1.3</f>
        <v>18.5</v>
      </c>
    </row>
    <row r="9" spans="2:16" ht="12.75">
      <c r="B9" s="1"/>
      <c r="I9" s="18">
        <v>6</v>
      </c>
      <c r="K9" s="8">
        <f>(I9*1.1)+$K$4*1.3</f>
        <v>11.8</v>
      </c>
      <c r="L9" s="9">
        <f>(I9*1.1)+$L$4*1.3</f>
        <v>13.100000000000001</v>
      </c>
      <c r="M9" s="9">
        <f>(I9*1.1)+$M$4*1.3</f>
        <v>14.400000000000002</v>
      </c>
      <c r="N9" s="9">
        <f>(I9*1.1)+$N$4*1.3</f>
        <v>17</v>
      </c>
      <c r="P9" s="9">
        <f>(I9*1.1)+$P4*1.3</f>
        <v>19.6</v>
      </c>
    </row>
    <row r="10" spans="2:16" ht="13.5" thickBot="1">
      <c r="B10" s="1" t="s">
        <v>2</v>
      </c>
      <c r="C10" t="s">
        <v>3</v>
      </c>
      <c r="D10" s="2">
        <f>D8+F8</f>
        <v>23.6</v>
      </c>
      <c r="I10" s="18">
        <v>7</v>
      </c>
      <c r="K10" s="8">
        <f>(I10*1.1)+$K$4*1.3</f>
        <v>12.900000000000002</v>
      </c>
      <c r="L10" s="9">
        <f>(I10*1.1)+$L$4*1.3</f>
        <v>14.200000000000001</v>
      </c>
      <c r="M10" s="9">
        <f>(I10*1.1)+$M$4*1.3</f>
        <v>15.500000000000002</v>
      </c>
      <c r="N10" s="9">
        <f>(I10*1.1)+$N$4*1.3</f>
        <v>18.1</v>
      </c>
      <c r="P10" s="9">
        <f>(I10*1.1)+P4*1.3</f>
        <v>20.700000000000003</v>
      </c>
    </row>
    <row r="11" spans="9:16" ht="13.5" thickTop="1">
      <c r="I11" s="18">
        <v>8</v>
      </c>
      <c r="K11" s="8">
        <f>(I11*1.1)+$K$4*1.3</f>
        <v>14</v>
      </c>
      <c r="L11" s="9">
        <f>(I11*1.1)+$L$4*1.3</f>
        <v>15.3</v>
      </c>
      <c r="M11" s="9">
        <f>(I11*1.1)+$M$4*1.3</f>
        <v>16.6</v>
      </c>
      <c r="N11" s="9">
        <f>(I11*1.1)+$N$4*1.3</f>
        <v>19.200000000000003</v>
      </c>
      <c r="P11" s="9">
        <f>(I11*1.1)+$P4*1.3</f>
        <v>21.8</v>
      </c>
    </row>
    <row r="12" spans="9:16" ht="12.75">
      <c r="I12" s="18">
        <v>9</v>
      </c>
      <c r="K12" s="8">
        <f>(I12*1.1)+$K$4*1.3</f>
        <v>15.100000000000001</v>
      </c>
      <c r="L12" s="9">
        <f>(I12*1.1)+$L$4*1.3</f>
        <v>16.4</v>
      </c>
      <c r="M12" s="9">
        <f>(I12*1.1)+$M$4*1.3</f>
        <v>17.700000000000003</v>
      </c>
      <c r="N12" s="9">
        <f>(I12*1.1)+$N$4*1.3</f>
        <v>20.3</v>
      </c>
      <c r="P12" s="9">
        <f>(I12*1.1)+$P4*1.3</f>
        <v>22.9</v>
      </c>
    </row>
    <row r="13" spans="9:16" ht="12.75">
      <c r="I13" s="18">
        <v>10</v>
      </c>
      <c r="K13" s="8">
        <f>(I13*1.1)+$K$4*1.3</f>
        <v>16.2</v>
      </c>
      <c r="L13" s="9">
        <f>(I13*1.1)+$L$4*1.3</f>
        <v>17.5</v>
      </c>
      <c r="M13" s="9">
        <f>(I13*1.1)+$M$4*1.3</f>
        <v>18.8</v>
      </c>
      <c r="N13" s="9">
        <f>(I13*1.1)+$N$4*1.3</f>
        <v>21.4</v>
      </c>
      <c r="P13" s="9">
        <f>(I13*1.1)+$P4*1.3</f>
        <v>24</v>
      </c>
    </row>
    <row r="14" spans="9:16" ht="12.75">
      <c r="I14" s="18">
        <v>11</v>
      </c>
      <c r="K14" s="8">
        <f>(I14*1.1)+$K$4*1.3</f>
        <v>17.3</v>
      </c>
      <c r="L14" s="9">
        <f>(I14*1.1)+$L$4*1.3</f>
        <v>18.6</v>
      </c>
      <c r="M14" s="9">
        <f>(I14*1.1)+$M$4*1.3</f>
        <v>19.900000000000002</v>
      </c>
      <c r="N14" s="9">
        <f>(I14*1.1)+$N$4*1.3</f>
        <v>22.5</v>
      </c>
      <c r="P14" s="9">
        <f>(I14*1.1)+$P4*1.3</f>
        <v>25.1</v>
      </c>
    </row>
    <row r="15" spans="9:16" ht="12.75">
      <c r="I15" s="18">
        <v>12</v>
      </c>
      <c r="K15" s="8">
        <f>(I15*1.1)+$K$4*1.3</f>
        <v>18.400000000000002</v>
      </c>
      <c r="L15" s="9">
        <f>(I15*1.1)+$L$4*1.3</f>
        <v>19.700000000000003</v>
      </c>
      <c r="M15" s="9">
        <f>(I15*1.1)+$M$4*1.3</f>
        <v>21</v>
      </c>
      <c r="N15" s="9">
        <f>(I15*1.1)+$N$4*1.3</f>
        <v>23.6</v>
      </c>
      <c r="P15" s="9">
        <f>(I15*1.1)+$P4*1.3</f>
        <v>26.200000000000003</v>
      </c>
    </row>
    <row r="16" spans="9:16" ht="12.75">
      <c r="I16" s="18">
        <v>13</v>
      </c>
      <c r="K16" s="8">
        <f>(I16*1.1)+$K$4*1.3</f>
        <v>19.5</v>
      </c>
      <c r="L16" s="9">
        <f>(I16*1.1)+$L$4*1.3</f>
        <v>20.8</v>
      </c>
      <c r="M16" s="9">
        <f>(I16*1.1)+$M$4*1.3</f>
        <v>22.1</v>
      </c>
      <c r="N16" s="9">
        <f>(I16*1.1)+$N$4*1.3</f>
        <v>24.700000000000003</v>
      </c>
      <c r="P16" s="9">
        <f>(I16*1.1)+$P4*1.3</f>
        <v>27.3</v>
      </c>
    </row>
    <row r="17" spans="9:16" ht="12.75">
      <c r="I17" s="18">
        <v>14</v>
      </c>
      <c r="K17" s="8">
        <f>(I17*1.1)+$K$4*1.3</f>
        <v>20.6</v>
      </c>
      <c r="L17" s="9">
        <f>(I17*1.1)+$L$4*1.3</f>
        <v>21.900000000000002</v>
      </c>
      <c r="M17" s="9">
        <f>(I17*1.1)+$M$4*1.3</f>
        <v>23.200000000000003</v>
      </c>
      <c r="N17" s="9">
        <f>(I17*1.1)+$N$4*1.3</f>
        <v>25.800000000000004</v>
      </c>
      <c r="P17" s="9">
        <f>(I17*1.1)+$P4*1.3</f>
        <v>28.400000000000002</v>
      </c>
    </row>
    <row r="18" spans="9:16" ht="12.75">
      <c r="I18" s="18">
        <v>15</v>
      </c>
      <c r="K18" s="8">
        <f>(I18*1.1)+$K$4*1.3</f>
        <v>21.7</v>
      </c>
      <c r="L18" s="9">
        <f>(I18*1.1)+$L$4*1.3</f>
        <v>23</v>
      </c>
      <c r="M18" s="9">
        <f>(I18*1.1)+$M$4*1.3</f>
        <v>24.3</v>
      </c>
      <c r="N18" s="9">
        <f>(I18*1.1)+$N$4*1.3</f>
        <v>26.9</v>
      </c>
      <c r="P18" s="9">
        <f>(I18*1.1)+$P4*1.3</f>
        <v>29.5</v>
      </c>
    </row>
    <row r="19" spans="9:16" ht="12.75">
      <c r="I19" s="18">
        <v>16</v>
      </c>
      <c r="K19" s="8">
        <f>(I19*1.1)+$K$4*1.3</f>
        <v>22.8</v>
      </c>
      <c r="L19" s="9">
        <f>(I19*1.1)+$L$4*1.3</f>
        <v>24.1</v>
      </c>
      <c r="M19" s="9">
        <f>(I19*1.1)+$M$4*1.3</f>
        <v>25.400000000000002</v>
      </c>
      <c r="N19" s="9">
        <f>(I19*1.1)+$N$4*1.3</f>
        <v>28</v>
      </c>
      <c r="P19" s="9">
        <f>(I19*1.1)+$P4*1.3</f>
        <v>30.6</v>
      </c>
    </row>
    <row r="20" spans="9:16" ht="12.75">
      <c r="I20" s="18">
        <v>17</v>
      </c>
      <c r="K20" s="8">
        <f>(I20*1.1)+$K$4*1.3</f>
        <v>23.900000000000002</v>
      </c>
      <c r="L20" s="9">
        <f>(I20*1.1)+$L$4*1.3</f>
        <v>25.200000000000003</v>
      </c>
      <c r="M20" s="9">
        <f>(I20*1.1)+$M$4*1.3</f>
        <v>26.500000000000004</v>
      </c>
      <c r="N20" s="9">
        <f>(I20*1.1)+$N$4*1.3</f>
        <v>29.1</v>
      </c>
      <c r="P20" s="9">
        <f>(I20*1.1)+$P4*1.3</f>
        <v>31.700000000000003</v>
      </c>
    </row>
    <row r="21" spans="9:16" ht="12.75">
      <c r="I21" s="18">
        <v>18</v>
      </c>
      <c r="K21" s="8">
        <f>(I21*1.1)+$K$4*1.3</f>
        <v>25</v>
      </c>
      <c r="L21" s="9">
        <f>(I21*1.1)+$L$4*1.3</f>
        <v>26.3</v>
      </c>
      <c r="M21" s="9">
        <f>(I21*1.1)+$M$4*1.3</f>
        <v>27.6</v>
      </c>
      <c r="N21" s="9">
        <f>(I21*1.1)+$N$4*1.3</f>
        <v>30.200000000000003</v>
      </c>
      <c r="P21" s="9">
        <f>(I21*1.1)+$P4*1.3</f>
        <v>32.8</v>
      </c>
    </row>
    <row r="22" spans="9:16" ht="12.75">
      <c r="I22" s="18">
        <v>19</v>
      </c>
      <c r="K22" s="8">
        <f>(I22*1.1)+$K$4*1.3</f>
        <v>26.1</v>
      </c>
      <c r="L22" s="9">
        <f>(I22*1.1)+$L$4*1.3</f>
        <v>27.400000000000002</v>
      </c>
      <c r="M22" s="9">
        <f>(I22*1.1)+$M$4*1.3</f>
        <v>28.700000000000003</v>
      </c>
      <c r="N22" s="9">
        <f>(I22*1.1)+$N$4*1.3</f>
        <v>31.300000000000004</v>
      </c>
      <c r="P22" s="9">
        <f>(I22*1.1)+$P4*1.3</f>
        <v>33.900000000000006</v>
      </c>
    </row>
    <row r="23" spans="9:16" ht="12.75">
      <c r="I23" s="19">
        <v>20</v>
      </c>
      <c r="K23" s="8">
        <f>(I23*1.1)+$K$4*1.3</f>
        <v>27.2</v>
      </c>
      <c r="L23" s="9">
        <f>(I23*1.1)+$L$4*1.3</f>
        <v>28.5</v>
      </c>
      <c r="M23" s="9">
        <f>(I23*1.1)+$M$4*1.3</f>
        <v>29.8</v>
      </c>
      <c r="N23" s="9">
        <f>(I23*1.1)+$N$4*1.3</f>
        <v>32.4</v>
      </c>
      <c r="P23" s="9">
        <f>(I23*1.1)+($P4*1.3)</f>
        <v>35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tabSelected="1" workbookViewId="0" topLeftCell="A1">
      <selection activeCell="J32" sqref="J32"/>
    </sheetView>
  </sheetViews>
  <sheetFormatPr defaultColWidth="11.421875" defaultRowHeight="12.75"/>
  <cols>
    <col min="1" max="1" width="12.28125" style="0" customWidth="1"/>
    <col min="2" max="2" width="4.00390625" style="0" customWidth="1"/>
    <col min="3" max="3" width="2.57421875" style="0" customWidth="1"/>
    <col min="4" max="4" width="8.7109375" style="0" customWidth="1"/>
    <col min="5" max="5" width="3.28125" style="0" customWidth="1"/>
    <col min="6" max="6" width="5.140625" style="0" customWidth="1"/>
    <col min="7" max="7" width="5.28125" style="0" customWidth="1"/>
    <col min="8" max="8" width="3.7109375" style="0" customWidth="1"/>
    <col min="9" max="9" width="5.421875" style="0" customWidth="1"/>
    <col min="10" max="10" width="4.421875" style="0" customWidth="1"/>
    <col min="11" max="11" width="5.28125" style="0" customWidth="1"/>
    <col min="12" max="12" width="7.00390625" style="0" customWidth="1"/>
    <col min="13" max="13" width="5.7109375" style="0" customWidth="1"/>
    <col min="14" max="14" width="5.8515625" style="0" customWidth="1"/>
    <col min="15" max="15" width="0.9921875" style="0" customWidth="1"/>
    <col min="16" max="16" width="7.00390625" style="0" customWidth="1"/>
  </cols>
  <sheetData>
    <row r="2" spans="2:11" ht="18">
      <c r="B2" s="3" t="s">
        <v>20</v>
      </c>
      <c r="J2" s="4"/>
      <c r="K2" s="16" t="s">
        <v>12</v>
      </c>
    </row>
    <row r="3" spans="11:16" ht="12.75">
      <c r="K3" s="31"/>
      <c r="L3" s="31"/>
      <c r="M3" s="31"/>
      <c r="N3" s="31"/>
      <c r="P3" s="30"/>
    </row>
    <row r="4" spans="8:16" ht="12.75">
      <c r="H4" s="10" t="s">
        <v>14</v>
      </c>
      <c r="I4" s="11"/>
      <c r="J4" s="11"/>
      <c r="K4" s="20">
        <v>4</v>
      </c>
      <c r="L4" s="20">
        <v>5</v>
      </c>
      <c r="M4" s="20">
        <v>6</v>
      </c>
      <c r="N4" s="20">
        <v>8</v>
      </c>
      <c r="O4" s="21"/>
      <c r="P4" s="22">
        <v>10</v>
      </c>
    </row>
    <row r="5" spans="11:16" ht="12.75">
      <c r="K5" s="23"/>
      <c r="L5" s="23"/>
      <c r="M5" s="23"/>
      <c r="N5" s="23"/>
      <c r="O5" s="23"/>
      <c r="P5" s="23"/>
    </row>
    <row r="6" spans="7:16" ht="12.75">
      <c r="G6" t="s">
        <v>21</v>
      </c>
      <c r="K6" s="32">
        <v>7.6</v>
      </c>
      <c r="L6" s="32">
        <v>9.2</v>
      </c>
      <c r="M6" s="32">
        <v>11.4</v>
      </c>
      <c r="N6" s="32">
        <v>15</v>
      </c>
      <c r="O6" s="32"/>
      <c r="P6" s="32">
        <v>16</v>
      </c>
    </row>
    <row r="7" spans="7:16" ht="12.75">
      <c r="G7" t="s">
        <v>22</v>
      </c>
      <c r="K7" s="32">
        <v>2.4</v>
      </c>
      <c r="L7" s="32">
        <v>3</v>
      </c>
      <c r="M7" s="32">
        <v>3.6</v>
      </c>
      <c r="N7" s="32">
        <v>4.8</v>
      </c>
      <c r="O7" s="32"/>
      <c r="P7" s="32">
        <v>6.5</v>
      </c>
    </row>
    <row r="9" spans="1:16" ht="12.75">
      <c r="A9" t="s">
        <v>7</v>
      </c>
      <c r="B9" s="1" t="s">
        <v>8</v>
      </c>
      <c r="C9" t="s">
        <v>3</v>
      </c>
      <c r="D9" s="13">
        <v>8</v>
      </c>
      <c r="E9" s="15"/>
      <c r="I9" s="17" t="s">
        <v>15</v>
      </c>
      <c r="K9" s="24"/>
      <c r="L9" s="25" t="s">
        <v>16</v>
      </c>
      <c r="M9" s="25"/>
      <c r="N9" s="25"/>
      <c r="O9" s="25"/>
      <c r="P9" s="26"/>
    </row>
    <row r="10" spans="9:16" ht="12.75">
      <c r="I10" s="6"/>
      <c r="K10" s="27"/>
      <c r="L10" s="28"/>
      <c r="M10" s="28"/>
      <c r="N10" s="28"/>
      <c r="O10" s="28"/>
      <c r="P10" s="29"/>
    </row>
    <row r="11" spans="9:16" ht="12.75">
      <c r="I11" s="18">
        <v>5</v>
      </c>
      <c r="K11" s="8">
        <f>(I11*1.1)+$K$4*1.5*2</f>
        <v>17.5</v>
      </c>
      <c r="L11" s="8">
        <f>(I11*1.1)+$L$4*1.5*2</f>
        <v>20.5</v>
      </c>
      <c r="M11" s="8">
        <f>(I11*1.1)+$M$4*1.5*2</f>
        <v>23.5</v>
      </c>
      <c r="N11" s="8">
        <f>(I11*1.1)+$N$4*1.5*2</f>
        <v>29.5</v>
      </c>
      <c r="O11" s="8"/>
      <c r="P11" s="8">
        <f>(I11*1.1)+$P$4*1.5*2</f>
        <v>35.5</v>
      </c>
    </row>
    <row r="12" spans="4:16" ht="12.75">
      <c r="D12" t="s">
        <v>15</v>
      </c>
      <c r="I12" s="18">
        <v>6</v>
      </c>
      <c r="K12" s="8">
        <f>(I12*1.1)+$K$4*1.5*2</f>
        <v>18.6</v>
      </c>
      <c r="L12" s="8">
        <f>(I12*1.1)+$L$4*1.5*2</f>
        <v>21.6</v>
      </c>
      <c r="M12" s="8">
        <f>(I12*1.1)+$M$4*1.5*2</f>
        <v>24.6</v>
      </c>
      <c r="N12" s="8">
        <f>(I12*1.1)+$N$4*1.5*2</f>
        <v>30.6</v>
      </c>
      <c r="O12" s="7"/>
      <c r="P12" s="8">
        <f>(I12*1.1)+$P$4*1.5*2</f>
        <v>36.6</v>
      </c>
    </row>
    <row r="13" spans="1:16" ht="12.75">
      <c r="A13" t="s">
        <v>9</v>
      </c>
      <c r="B13" s="1" t="s">
        <v>10</v>
      </c>
      <c r="C13" t="s">
        <v>3</v>
      </c>
      <c r="D13" s="5">
        <v>6</v>
      </c>
      <c r="I13" s="18">
        <v>7</v>
      </c>
      <c r="K13" s="8">
        <f>(I13*1.1)+$K$4*1.5*2</f>
        <v>19.700000000000003</v>
      </c>
      <c r="L13" s="8">
        <f>(I13*1.1)+$L$4*1.5*2</f>
        <v>22.700000000000003</v>
      </c>
      <c r="M13" s="8">
        <f>(I13*1.1)+$M$4*1.5*2</f>
        <v>25.700000000000003</v>
      </c>
      <c r="N13" s="8">
        <f>(I13*1.1)+$N$4*1.5*2</f>
        <v>31.700000000000003</v>
      </c>
      <c r="O13" s="9"/>
      <c r="P13" s="8">
        <f>(I13*1.1)+$P$4*1.5*2</f>
        <v>37.7</v>
      </c>
    </row>
    <row r="14" spans="1:16" ht="12.75">
      <c r="A14" t="s">
        <v>9</v>
      </c>
      <c r="B14" s="1" t="s">
        <v>11</v>
      </c>
      <c r="C14" t="s">
        <v>3</v>
      </c>
      <c r="D14" s="5">
        <v>6</v>
      </c>
      <c r="I14" s="18">
        <v>8</v>
      </c>
      <c r="K14" s="8">
        <f>(I14*1.1)+$K$4*1.5*2</f>
        <v>20.8</v>
      </c>
      <c r="L14" s="8">
        <f>(I14*1.1)+$L$4*1.5*2</f>
        <v>23.8</v>
      </c>
      <c r="M14" s="8">
        <f>(I14*1.1)+$M$4*1.5*2</f>
        <v>26.8</v>
      </c>
      <c r="N14" s="8">
        <f>(I14*1.1)+$N$4*1.5*2</f>
        <v>32.8</v>
      </c>
      <c r="O14" s="7"/>
      <c r="P14" s="8">
        <f>(I14*1.1)+$P$4*1.5*2</f>
        <v>38.8</v>
      </c>
    </row>
    <row r="15" spans="9:16" ht="12.75">
      <c r="I15" s="18">
        <v>9</v>
      </c>
      <c r="K15" s="8">
        <f>(I15*1.1)+$K$4*1.5*2</f>
        <v>21.9</v>
      </c>
      <c r="L15" s="8">
        <f>(I15*1.1)+$L$4*1.5*2</f>
        <v>24.9</v>
      </c>
      <c r="M15" s="8">
        <f>(I15*1.1)+$M$4*1.5*2</f>
        <v>27.9</v>
      </c>
      <c r="N15" s="8">
        <f>(I15*1.1)+$N$4*1.5*2</f>
        <v>33.9</v>
      </c>
      <c r="O15" s="9"/>
      <c r="P15" s="8">
        <f>(I15*1.1)+$P$4*1.5*2</f>
        <v>39.9</v>
      </c>
    </row>
    <row r="16" spans="9:16" ht="12.75">
      <c r="I16" s="18">
        <v>10</v>
      </c>
      <c r="K16" s="8">
        <f>(I16*1.1)+$K$4*1.5*2</f>
        <v>23</v>
      </c>
      <c r="L16" s="8">
        <f>(I16*1.1)+$L$4*1.5*2</f>
        <v>26</v>
      </c>
      <c r="M16" s="8">
        <f>(I16*1.1)+$M$4*1.5*2</f>
        <v>29</v>
      </c>
      <c r="N16" s="8">
        <f>(I16*1.1)+$N$4*1.5*2</f>
        <v>35</v>
      </c>
      <c r="O16" s="7"/>
      <c r="P16" s="8">
        <f>(I16*1.1)+$P$4*1.5*2</f>
        <v>41</v>
      </c>
    </row>
    <row r="17" spans="1:16" ht="15.75">
      <c r="A17" s="16" t="s">
        <v>12</v>
      </c>
      <c r="I17" s="18">
        <v>11</v>
      </c>
      <c r="K17" s="8">
        <f>(I17*1.1)+$K$4*1.5*2</f>
        <v>24.1</v>
      </c>
      <c r="L17" s="8">
        <f>(I17*1.1)+$L$4*1.5*2</f>
        <v>27.1</v>
      </c>
      <c r="M17" s="8">
        <f>(I17*1.1)+$M$4*1.5*2</f>
        <v>30.1</v>
      </c>
      <c r="N17" s="8">
        <f>(I17*1.1)+$N$4*1.5*2</f>
        <v>36.1</v>
      </c>
      <c r="O17" s="9"/>
      <c r="P17" s="8">
        <f>(I17*1.1)+$P$4*1.5*2</f>
        <v>42.1</v>
      </c>
    </row>
    <row r="18" spans="2:16" ht="12.75">
      <c r="B18" s="1" t="s">
        <v>2</v>
      </c>
      <c r="C18" t="s">
        <v>3</v>
      </c>
      <c r="D18" t="s">
        <v>4</v>
      </c>
      <c r="E18" t="s">
        <v>5</v>
      </c>
      <c r="F18" t="s">
        <v>19</v>
      </c>
      <c r="I18" s="18">
        <v>12</v>
      </c>
      <c r="K18" s="8">
        <f>(I18*1.1)+$K$4*1.5*2</f>
        <v>25.200000000000003</v>
      </c>
      <c r="L18" s="8">
        <f>(I18*1.1)+$L$4*1.5*2</f>
        <v>28.200000000000003</v>
      </c>
      <c r="M18" s="8">
        <f>(I18*1.1)+$M$4*1.5*2</f>
        <v>31.200000000000003</v>
      </c>
      <c r="N18" s="8">
        <f>(I18*1.1)+$N$4*1.5*2</f>
        <v>37.2</v>
      </c>
      <c r="O18" s="7"/>
      <c r="P18" s="8">
        <f>(I18*1.1)+$P$4*1.5*2</f>
        <v>43.2</v>
      </c>
    </row>
    <row r="19" spans="9:16" ht="12.75">
      <c r="I19" s="18">
        <v>13</v>
      </c>
      <c r="K19" s="8">
        <f>(I19*1.1)+$K$4*1.5*2</f>
        <v>26.3</v>
      </c>
      <c r="L19" s="8">
        <f>(I19*1.1)+$L$4*1.5*2</f>
        <v>29.3</v>
      </c>
      <c r="M19" s="8">
        <f>(I19*1.1)+$M$4*1.5*2</f>
        <v>32.3</v>
      </c>
      <c r="N19" s="8">
        <f>(I19*1.1)+$N$4*1.5*2</f>
        <v>38.3</v>
      </c>
      <c r="O19" s="9"/>
      <c r="P19" s="8">
        <f>(I19*1.1)+$P$4*1.5*2</f>
        <v>44.3</v>
      </c>
    </row>
    <row r="20" spans="2:16" ht="12.75">
      <c r="B20" s="1" t="s">
        <v>2</v>
      </c>
      <c r="C20" t="s">
        <v>3</v>
      </c>
      <c r="D20">
        <f>((D13+D14)*1.1)</f>
        <v>13.200000000000001</v>
      </c>
      <c r="E20" t="s">
        <v>5</v>
      </c>
      <c r="F20">
        <f>(D9*1.5)*2</f>
        <v>24</v>
      </c>
      <c r="I20" s="18">
        <v>14</v>
      </c>
      <c r="K20" s="8">
        <f>(I20*1.1)+$K$4*1.5*2</f>
        <v>27.400000000000002</v>
      </c>
      <c r="L20" s="8">
        <f>(I20*1.1)+$L$4*1.5*2</f>
        <v>30.400000000000002</v>
      </c>
      <c r="M20" s="8">
        <f>(I20*1.1)+$M$4*1.5*2</f>
        <v>33.400000000000006</v>
      </c>
      <c r="N20" s="8">
        <f>(I20*1.1)+$N$4*1.5*2</f>
        <v>39.400000000000006</v>
      </c>
      <c r="O20" s="7"/>
      <c r="P20" s="8">
        <f>(I20*1.1)+$P$4*1.5*2</f>
        <v>45.400000000000006</v>
      </c>
    </row>
    <row r="21" spans="2:16" ht="12.75">
      <c r="B21" s="1"/>
      <c r="I21" s="18">
        <v>15</v>
      </c>
      <c r="K21" s="8">
        <f>(I21*1.1)+$K$4*1.5*2</f>
        <v>28.5</v>
      </c>
      <c r="L21" s="8">
        <f>(I21*1.1)+$L$4*1.5*2</f>
        <v>31.5</v>
      </c>
      <c r="M21" s="8">
        <f>(I21*1.1)+$M$4*1.5*2</f>
        <v>34.5</v>
      </c>
      <c r="N21" s="8">
        <f>(I21*1.1)+$N$4*1.5*2</f>
        <v>40.5</v>
      </c>
      <c r="O21" s="9"/>
      <c r="P21" s="8">
        <f>(I21*1.1)+$P$4*1.5*2</f>
        <v>46.5</v>
      </c>
    </row>
    <row r="22" spans="2:16" ht="13.5" thickBot="1">
      <c r="B22" s="1" t="s">
        <v>2</v>
      </c>
      <c r="C22" t="s">
        <v>3</v>
      </c>
      <c r="D22" s="2">
        <f>D20+F20</f>
        <v>37.2</v>
      </c>
      <c r="I22" s="18">
        <v>16</v>
      </c>
      <c r="K22" s="8">
        <f>(I22*1.1)+$K$4*1.5*2</f>
        <v>29.6</v>
      </c>
      <c r="L22" s="8">
        <f>(I22*1.1)+$L$4*1.5*2</f>
        <v>32.6</v>
      </c>
      <c r="M22" s="8">
        <f>(I22*1.1)+$M$4*1.5*2</f>
        <v>35.6</v>
      </c>
      <c r="N22" s="8">
        <f>(I22*1.1)+$N$4*1.5*2</f>
        <v>41.6</v>
      </c>
      <c r="O22" s="7"/>
      <c r="P22" s="8">
        <f>(I22*1.1)+$P$4*1.5*2</f>
        <v>47.6</v>
      </c>
    </row>
    <row r="23" spans="9:16" ht="13.5" thickTop="1">
      <c r="I23" s="18">
        <v>17</v>
      </c>
      <c r="K23" s="8">
        <f>(I23*1.1)+$K$4*1.5*2</f>
        <v>30.700000000000003</v>
      </c>
      <c r="L23" s="8">
        <f>(I23*1.1)+$L$4*1.5*2</f>
        <v>33.7</v>
      </c>
      <c r="M23" s="8">
        <f>(I23*1.1)+$M$4*1.5*2</f>
        <v>36.7</v>
      </c>
      <c r="N23" s="8">
        <f>(I23*1.1)+$N$4*1.5*2</f>
        <v>42.7</v>
      </c>
      <c r="O23" s="9"/>
      <c r="P23" s="8">
        <f>(I23*1.1)+$P$4*1.5*2</f>
        <v>48.7</v>
      </c>
    </row>
    <row r="24" spans="9:16" ht="12.75">
      <c r="I24" s="18">
        <v>18</v>
      </c>
      <c r="K24" s="8">
        <f>(I24*1.1)+$K$4*1.5*2</f>
        <v>31.8</v>
      </c>
      <c r="L24" s="8">
        <f>(I24*1.1)+$L$4*1.5*2</f>
        <v>34.8</v>
      </c>
      <c r="M24" s="8">
        <f>(I24*1.1)+$M$4*1.5*2</f>
        <v>37.8</v>
      </c>
      <c r="N24" s="8">
        <f>(I24*1.1)+$N$4*1.5*2</f>
        <v>43.8</v>
      </c>
      <c r="O24" s="7"/>
      <c r="P24" s="8">
        <f>(I24*1.1)+$P$4*1.5*2</f>
        <v>49.8</v>
      </c>
    </row>
    <row r="25" spans="9:16" ht="12.75">
      <c r="I25" s="18">
        <v>19</v>
      </c>
      <c r="K25" s="8">
        <f>(I25*1.1)+$K$4*1.5*2</f>
        <v>32.900000000000006</v>
      </c>
      <c r="L25" s="8">
        <f>(I25*1.1)+$L$4*1.5*2</f>
        <v>35.900000000000006</v>
      </c>
      <c r="M25" s="8">
        <f>(I25*1.1)+$M$4*1.5*2</f>
        <v>38.900000000000006</v>
      </c>
      <c r="N25" s="8">
        <f>(I25*1.1)+$N$4*1.5*2</f>
        <v>44.900000000000006</v>
      </c>
      <c r="O25" s="9"/>
      <c r="P25" s="8">
        <f>(I25*1.1)+$P$4*1.5*2</f>
        <v>50.900000000000006</v>
      </c>
    </row>
    <row r="26" spans="9:16" ht="12.75">
      <c r="I26" s="19">
        <v>20</v>
      </c>
      <c r="K26" s="8">
        <f>(I26*1.1)+$K$4*1.5*2</f>
        <v>34</v>
      </c>
      <c r="L26" s="8">
        <f>(I26*1.1)+$L$4*1.5*2</f>
        <v>37</v>
      </c>
      <c r="M26" s="8">
        <f>(I26*1.1)+$M$4*1.5*2</f>
        <v>40</v>
      </c>
      <c r="N26" s="8">
        <f>(I26*1.1)+$N$4*1.5*2</f>
        <v>46</v>
      </c>
      <c r="O26" s="8"/>
      <c r="P26" s="8">
        <f>(I26*1.1)+$P$4*1.5*2</f>
        <v>52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Otto Haamann</cp:lastModifiedBy>
  <cp:lastPrinted>2021-02-11T02:13:43Z</cp:lastPrinted>
  <dcterms:created xsi:type="dcterms:W3CDTF">1996-10-17T05:27:31Z</dcterms:created>
  <dcterms:modified xsi:type="dcterms:W3CDTF">2021-02-11T02:16:06Z</dcterms:modified>
  <cp:category/>
  <cp:version/>
  <cp:contentType/>
  <cp:contentStatus/>
</cp:coreProperties>
</file>